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0055" windowHeight="6915"/>
  </bookViews>
  <sheets>
    <sheet name="61" sheetId="1" r:id="rId1"/>
  </sheets>
  <externalReferences>
    <externalReference r:id="rId2"/>
  </externalReferences>
  <definedNames>
    <definedName name="_xlnm.Print_Area" localSheetId="0">'61'!$A$1:$Z$41</definedName>
  </definedNames>
  <calcPr calcId="124519"/>
</workbook>
</file>

<file path=xl/calcChain.xml><?xml version="1.0" encoding="utf-8"?>
<calcChain xmlns="http://schemas.openxmlformats.org/spreadsheetml/2006/main">
  <c r="W39" i="1"/>
  <c r="X39" s="1"/>
  <c r="V39"/>
  <c r="U39"/>
  <c r="T39"/>
  <c r="Q39"/>
  <c r="P39"/>
  <c r="O39"/>
  <c r="J39"/>
  <c r="G39"/>
  <c r="F39"/>
  <c r="E39"/>
  <c r="D39"/>
  <c r="Z38"/>
  <c r="Z39" s="1"/>
  <c r="Y37"/>
  <c r="X37"/>
  <c r="S37"/>
  <c r="N37"/>
  <c r="K37"/>
  <c r="I37"/>
  <c r="Y36"/>
  <c r="X36"/>
  <c r="S36"/>
  <c r="N36"/>
  <c r="K36"/>
  <c r="I36"/>
  <c r="Y35"/>
  <c r="X35"/>
  <c r="S35"/>
  <c r="N35"/>
  <c r="K35"/>
  <c r="I35"/>
  <c r="Y34"/>
  <c r="X34"/>
  <c r="S34"/>
  <c r="N34"/>
  <c r="K34"/>
  <c r="I34"/>
  <c r="Y33"/>
  <c r="X33"/>
  <c r="S33"/>
  <c r="K33"/>
  <c r="I33"/>
  <c r="Y32"/>
  <c r="X32"/>
  <c r="S32"/>
  <c r="H32"/>
  <c r="K32" s="1"/>
  <c r="N32" s="1"/>
  <c r="Y31"/>
  <c r="X31"/>
  <c r="S31"/>
  <c r="I31"/>
  <c r="H31"/>
  <c r="K31" s="1"/>
  <c r="N31" s="1"/>
  <c r="C31"/>
  <c r="B31"/>
  <c r="A31"/>
  <c r="Y30"/>
  <c r="X30"/>
  <c r="S30"/>
  <c r="I30"/>
  <c r="H30"/>
  <c r="K30" s="1"/>
  <c r="N30" s="1"/>
  <c r="C30"/>
  <c r="B30"/>
  <c r="A30"/>
  <c r="Y29"/>
  <c r="X29"/>
  <c r="S29"/>
  <c r="I29"/>
  <c r="H29"/>
  <c r="K29" s="1"/>
  <c r="N29" s="1"/>
  <c r="C29"/>
  <c r="B29"/>
  <c r="A29"/>
  <c r="Y28"/>
  <c r="X28"/>
  <c r="S28"/>
  <c r="I28"/>
  <c r="H28"/>
  <c r="K28" s="1"/>
  <c r="N28" s="1"/>
  <c r="C28"/>
  <c r="B28"/>
  <c r="A28"/>
  <c r="Y27"/>
  <c r="X27"/>
  <c r="S27"/>
  <c r="I27"/>
  <c r="H27"/>
  <c r="K27" s="1"/>
  <c r="N27" s="1"/>
  <c r="C27"/>
  <c r="B27"/>
  <c r="A27"/>
  <c r="Y26"/>
  <c r="X26"/>
  <c r="S26"/>
  <c r="I26"/>
  <c r="H26"/>
  <c r="K26" s="1"/>
  <c r="N26" s="1"/>
  <c r="C26"/>
  <c r="B26"/>
  <c r="A26"/>
  <c r="Y25"/>
  <c r="X25"/>
  <c r="S25"/>
  <c r="I25"/>
  <c r="H25"/>
  <c r="K25" s="1"/>
  <c r="N25" s="1"/>
  <c r="C25"/>
  <c r="B25"/>
  <c r="A25"/>
  <c r="Y24"/>
  <c r="X24"/>
  <c r="S24"/>
  <c r="I24"/>
  <c r="H24"/>
  <c r="K24" s="1"/>
  <c r="N24" s="1"/>
  <c r="C24"/>
  <c r="B24"/>
  <c r="A24"/>
  <c r="Y23"/>
  <c r="X23"/>
  <c r="S23"/>
  <c r="I23"/>
  <c r="H23"/>
  <c r="K23" s="1"/>
  <c r="N23" s="1"/>
  <c r="C23"/>
  <c r="B23"/>
  <c r="A23"/>
  <c r="Y22"/>
  <c r="X22"/>
  <c r="S22"/>
  <c r="I22"/>
  <c r="H22"/>
  <c r="K22" s="1"/>
  <c r="N22" s="1"/>
  <c r="C22"/>
  <c r="B22"/>
  <c r="A22"/>
  <c r="Y21"/>
  <c r="X21"/>
  <c r="S21"/>
  <c r="I21"/>
  <c r="H21"/>
  <c r="K21" s="1"/>
  <c r="N21" s="1"/>
  <c r="C21"/>
  <c r="B21"/>
  <c r="A21"/>
  <c r="Y20"/>
  <c r="X20"/>
  <c r="S20"/>
  <c r="I20"/>
  <c r="H20"/>
  <c r="K20" s="1"/>
  <c r="N20" s="1"/>
  <c r="C20"/>
  <c r="B20"/>
  <c r="A20"/>
  <c r="Y19"/>
  <c r="X19"/>
  <c r="S19"/>
  <c r="I19"/>
  <c r="H19"/>
  <c r="K19" s="1"/>
  <c r="N19" s="1"/>
  <c r="C19"/>
  <c r="B19"/>
  <c r="A19"/>
  <c r="Y18"/>
  <c r="X18"/>
  <c r="S18"/>
  <c r="N18"/>
  <c r="K18"/>
  <c r="I18"/>
  <c r="C18"/>
  <c r="B18"/>
  <c r="A18"/>
  <c r="Y17"/>
  <c r="X17"/>
  <c r="S17"/>
  <c r="H17"/>
  <c r="K17" s="1"/>
  <c r="N17" s="1"/>
  <c r="C17"/>
  <c r="B17"/>
  <c r="A17"/>
  <c r="Y16"/>
  <c r="X16"/>
  <c r="S16"/>
  <c r="H16"/>
  <c r="K16" s="1"/>
  <c r="N16" s="1"/>
  <c r="C16"/>
  <c r="B16"/>
  <c r="A16"/>
  <c r="Y15"/>
  <c r="X15"/>
  <c r="S15"/>
  <c r="H15"/>
  <c r="K15" s="1"/>
  <c r="N15" s="1"/>
  <c r="C15"/>
  <c r="B15"/>
  <c r="A15"/>
  <c r="Y14"/>
  <c r="X14"/>
  <c r="S14"/>
  <c r="H14"/>
  <c r="K14" s="1"/>
  <c r="N14" s="1"/>
  <c r="C14"/>
  <c r="B14"/>
  <c r="A14"/>
  <c r="Y13"/>
  <c r="X13"/>
  <c r="S13"/>
  <c r="H13"/>
  <c r="K13" s="1"/>
  <c r="N13" s="1"/>
  <c r="C13"/>
  <c r="B13"/>
  <c r="A13"/>
  <c r="Y12"/>
  <c r="X12"/>
  <c r="S12"/>
  <c r="R12"/>
  <c r="R39" s="1"/>
  <c r="S39" s="1"/>
  <c r="L12"/>
  <c r="L39" s="1"/>
  <c r="I12"/>
  <c r="H12"/>
  <c r="H39" s="1"/>
  <c r="I39" s="1"/>
  <c r="C12"/>
  <c r="B12"/>
  <c r="A12"/>
  <c r="L5"/>
  <c r="K5"/>
  <c r="L4"/>
  <c r="K4"/>
  <c r="K12" l="1"/>
  <c r="I13"/>
  <c r="I14"/>
  <c r="I15"/>
  <c r="I16"/>
  <c r="I17"/>
  <c r="I32"/>
  <c r="Y38"/>
  <c r="K38" s="1"/>
  <c r="K39" l="1"/>
  <c r="M12"/>
  <c r="Y39"/>
  <c r="M39" l="1"/>
  <c r="N39" s="1"/>
  <c r="N12"/>
</calcChain>
</file>

<file path=xl/sharedStrings.xml><?xml version="1.0" encoding="utf-8"?>
<sst xmlns="http://schemas.openxmlformats.org/spreadsheetml/2006/main" count="52" uniqueCount="30">
  <si>
    <t>TABEL 61</t>
  </si>
  <si>
    <t>PENDUDUK DENGAN AKSES TERHADAP FASILITAS SANITASI YANG LAYAK (JAMBAN SEHAT) MENURUT JENIS JAMBAN, KECAMATAN, DAN PUSKESMAS</t>
  </si>
  <si>
    <t>NO</t>
  </si>
  <si>
    <t>KECAMATAN</t>
  </si>
  <si>
    <t>PUSKESMAS</t>
  </si>
  <si>
    <t>JUMLAH 
PENDUDUK</t>
  </si>
  <si>
    <t>JENIS SARANA JAMBAN</t>
  </si>
  <si>
    <t>PENDUDUK DENGAN AKSES SANITASI LAYAK (JAMBAN SEHAT)</t>
  </si>
  <si>
    <t>KOMUNAL</t>
  </si>
  <si>
    <t>LEHER ANGSA</t>
  </si>
  <si>
    <t>PLENGSENGAN</t>
  </si>
  <si>
    <t>CEMPLUNG</t>
  </si>
  <si>
    <t>JUMLAH SARANA</t>
  </si>
  <si>
    <t>JUMLAH 
PENDUDUK PENGGUNA</t>
  </si>
  <si>
    <t>MEMENUHI SYARAT</t>
  </si>
  <si>
    <t>JUMLAH PENDUDUK PENGGUNA</t>
  </si>
  <si>
    <t>% PENDUDUK PENGGUNA</t>
  </si>
  <si>
    <t>JUMLAH</t>
  </si>
  <si>
    <t>%</t>
  </si>
  <si>
    <t>Karangdadap</t>
  </si>
  <si>
    <t>Buaran</t>
  </si>
  <si>
    <t>Tirto</t>
  </si>
  <si>
    <t>Tirto I</t>
  </si>
  <si>
    <t>Tirto II</t>
  </si>
  <si>
    <t>Wiradesa</t>
  </si>
  <si>
    <t>Wonokerto</t>
  </si>
  <si>
    <t>Wonokerto I</t>
  </si>
  <si>
    <t>Wonokerto II</t>
  </si>
  <si>
    <t>JUMLAH (KAB/KOTA)</t>
  </si>
  <si>
    <t>Sumber: ………………… (sebutkan)</t>
  </si>
</sst>
</file>

<file path=xl/styles.xml><?xml version="1.0" encoding="utf-8"?>
<styleSheet xmlns="http://schemas.openxmlformats.org/spreadsheetml/2006/main">
  <numFmts count="8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.0_);\(#,##0.0\)"/>
    <numFmt numFmtId="167" formatCode="#,##0.00\ ;&quot; (&quot;#,##0.00\);&quot; -&quot;#\ ;@\ "/>
    <numFmt numFmtId="168" formatCode="&quot;$&quot;#,##0_);[Red]\(&quot;$&quot;#,##0\)"/>
    <numFmt numFmtId="169" formatCode="&quot;$&quot;#,##0.00_);[Red]\(&quot;$&quot;#,##0.00\)"/>
  </numFmts>
  <fonts count="9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u/>
      <sz val="12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2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7" fillId="0" borderId="0"/>
    <xf numFmtId="0" fontId="7" fillId="0" borderId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5" fillId="3" borderId="13" xfId="0" applyFont="1" applyFill="1" applyBorder="1"/>
    <xf numFmtId="164" fontId="2" fillId="3" borderId="3" xfId="1" applyNumberFormat="1" applyFont="1" applyFill="1" applyBorder="1" applyAlignment="1">
      <alignment vertical="center"/>
    </xf>
    <xf numFmtId="164" fontId="2" fillId="3" borderId="15" xfId="1" applyNumberFormat="1" applyFont="1" applyFill="1" applyBorder="1" applyAlignment="1">
      <alignment vertical="center"/>
    </xf>
    <xf numFmtId="0" fontId="2" fillId="3" borderId="3" xfId="1" applyNumberFormat="1" applyFont="1" applyFill="1" applyBorder="1" applyAlignment="1">
      <alignment vertical="center"/>
    </xf>
    <xf numFmtId="164" fontId="5" fillId="3" borderId="13" xfId="0" applyNumberFormat="1" applyFont="1" applyFill="1" applyBorder="1"/>
    <xf numFmtId="164" fontId="2" fillId="3" borderId="17" xfId="1" applyNumberFormat="1" applyFont="1" applyFill="1" applyBorder="1" applyAlignment="1">
      <alignment vertical="center"/>
    </xf>
    <xf numFmtId="1" fontId="2" fillId="3" borderId="3" xfId="2" applyNumberFormat="1" applyFont="1" applyFill="1" applyBorder="1" applyAlignment="1">
      <alignment vertical="center"/>
    </xf>
    <xf numFmtId="165" fontId="2" fillId="3" borderId="15" xfId="0" applyNumberFormat="1" applyFont="1" applyFill="1" applyBorder="1" applyAlignment="1">
      <alignment vertical="center"/>
    </xf>
    <xf numFmtId="164" fontId="2" fillId="3" borderId="18" xfId="1" applyNumberFormat="1" applyFont="1" applyFill="1" applyBorder="1" applyAlignment="1">
      <alignment vertical="center"/>
    </xf>
    <xf numFmtId="165" fontId="2" fillId="3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0" borderId="3" xfId="0" applyFont="1" applyBorder="1" applyAlignment="1">
      <alignment wrapText="1"/>
    </xf>
    <xf numFmtId="1" fontId="2" fillId="2" borderId="3" xfId="0" applyNumberFormat="1" applyFont="1" applyFill="1" applyBorder="1" applyAlignment="1">
      <alignment vertical="center"/>
    </xf>
    <xf numFmtId="164" fontId="2" fillId="3" borderId="6" xfId="1" applyNumberFormat="1" applyFont="1" applyFill="1" applyBorder="1" applyAlignment="1">
      <alignment vertical="center"/>
    </xf>
    <xf numFmtId="0" fontId="2" fillId="3" borderId="6" xfId="1" applyNumberFormat="1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164" fontId="2" fillId="0" borderId="13" xfId="1" applyNumberFormat="1" applyFont="1" applyBorder="1" applyAlignment="1">
      <alignment vertical="center"/>
    </xf>
    <xf numFmtId="0" fontId="2" fillId="0" borderId="13" xfId="1" applyNumberFormat="1" applyFont="1" applyBorder="1" applyAlignment="1">
      <alignment vertical="center"/>
    </xf>
    <xf numFmtId="165" fontId="2" fillId="0" borderId="13" xfId="0" applyNumberFormat="1" applyFont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165" fontId="2" fillId="0" borderId="0" xfId="1" applyNumberFormat="1" applyFont="1" applyBorder="1" applyAlignment="1">
      <alignment vertical="center"/>
    </xf>
    <xf numFmtId="166" fontId="2" fillId="0" borderId="0" xfId="1" applyNumberFormat="1" applyFont="1" applyBorder="1" applyAlignment="1">
      <alignment vertical="center"/>
    </xf>
    <xf numFmtId="164" fontId="2" fillId="0" borderId="0" xfId="1" applyNumberFormat="1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vertical="center"/>
    </xf>
    <xf numFmtId="166" fontId="2" fillId="0" borderId="0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</cellXfs>
  <cellStyles count="32">
    <cellStyle name="Comma" xfId="1" builtinId="3"/>
    <cellStyle name="Comma [0] 2" xfId="3"/>
    <cellStyle name="Comma [0] 2 2" xfId="4"/>
    <cellStyle name="Comma [0] 3" xfId="5"/>
    <cellStyle name="Comma 10" xfId="6"/>
    <cellStyle name="Comma 11" xfId="7"/>
    <cellStyle name="Comma 12" xfId="8"/>
    <cellStyle name="Comma 13" xfId="9"/>
    <cellStyle name="Comma 14" xfId="10"/>
    <cellStyle name="Comma 15" xfId="11"/>
    <cellStyle name="Comma 16" xfId="2"/>
    <cellStyle name="Comma 17" xfId="12"/>
    <cellStyle name="Comma 18" xfId="13"/>
    <cellStyle name="Comma 19" xfId="14"/>
    <cellStyle name="Comma 2" xfId="15"/>
    <cellStyle name="Comma 2 2" xfId="16"/>
    <cellStyle name="Comma 2_67" xfId="17"/>
    <cellStyle name="Comma 3" xfId="18"/>
    <cellStyle name="Comma 4" xfId="19"/>
    <cellStyle name="Comma 5" xfId="20"/>
    <cellStyle name="Comma 6" xfId="21"/>
    <cellStyle name="Comma 7" xfId="22"/>
    <cellStyle name="Comma 8" xfId="23"/>
    <cellStyle name="Comma 9" xfId="24"/>
    <cellStyle name="Excel Built-in Comma" xfId="25"/>
    <cellStyle name="Excel Built-in Normal" xfId="26"/>
    <cellStyle name="Millares [0]_Well Timing" xfId="27"/>
    <cellStyle name="Millares_Well Timing" xfId="28"/>
    <cellStyle name="Moneda [0]_Well Timing" xfId="29"/>
    <cellStyle name="Moneda_Well Timing" xfId="30"/>
    <cellStyle name="Normal" xfId="0" builtinId="0"/>
    <cellStyle name="Normal 2" xfId="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ABEL%20PROFIL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</sheetNames>
    <sheetDataSet>
      <sheetData sheetId="0"/>
      <sheetData sheetId="1">
        <row r="5">
          <cell r="E5" t="str">
            <v>KABUPATEN</v>
          </cell>
          <cell r="F5" t="str">
            <v>PEKALONGAN</v>
          </cell>
        </row>
        <row r="6">
          <cell r="E6" t="str">
            <v xml:space="preserve">TAHUN </v>
          </cell>
          <cell r="F6">
            <v>2018</v>
          </cell>
        </row>
      </sheetData>
      <sheetData sheetId="2"/>
      <sheetData sheetId="3"/>
      <sheetData sheetId="4">
        <row r="12">
          <cell r="A12">
            <v>1</v>
          </cell>
          <cell r="B12" t="str">
            <v>Kandangserang</v>
          </cell>
          <cell r="C12" t="str">
            <v>Kandangserang</v>
          </cell>
        </row>
        <row r="13">
          <cell r="A13">
            <v>2</v>
          </cell>
          <cell r="B13" t="str">
            <v>Paninggaran</v>
          </cell>
          <cell r="C13" t="str">
            <v>Paninggaran</v>
          </cell>
        </row>
        <row r="14">
          <cell r="A14">
            <v>3</v>
          </cell>
          <cell r="B14" t="str">
            <v>Lebakbarang</v>
          </cell>
          <cell r="C14" t="str">
            <v>Lebakbarang</v>
          </cell>
        </row>
        <row r="15">
          <cell r="A15">
            <v>4</v>
          </cell>
          <cell r="B15" t="str">
            <v>Petungkriyono</v>
          </cell>
          <cell r="C15" t="str">
            <v>Petungkriyono</v>
          </cell>
        </row>
        <row r="16">
          <cell r="A16">
            <v>5</v>
          </cell>
          <cell r="B16" t="str">
            <v>Talun</v>
          </cell>
          <cell r="C16" t="str">
            <v>Talun</v>
          </cell>
        </row>
        <row r="17">
          <cell r="A17">
            <v>6</v>
          </cell>
          <cell r="C17" t="str">
            <v>Doro I</v>
          </cell>
        </row>
        <row r="18">
          <cell r="A18">
            <v>7</v>
          </cell>
          <cell r="C18" t="str">
            <v>Doro II</v>
          </cell>
        </row>
        <row r="19">
          <cell r="A19">
            <v>8</v>
          </cell>
          <cell r="B19" t="str">
            <v>Karanganyar</v>
          </cell>
          <cell r="C19" t="str">
            <v>Karanganyar</v>
          </cell>
        </row>
        <row r="20">
          <cell r="A20">
            <v>9</v>
          </cell>
          <cell r="B20" t="str">
            <v>Kajen</v>
          </cell>
          <cell r="C20" t="str">
            <v>Kajen I</v>
          </cell>
        </row>
        <row r="21">
          <cell r="A21">
            <v>10</v>
          </cell>
          <cell r="C21" t="str">
            <v>Kajen II</v>
          </cell>
        </row>
        <row r="22">
          <cell r="A22">
            <v>11</v>
          </cell>
          <cell r="B22" t="str">
            <v xml:space="preserve">Kesesi </v>
          </cell>
          <cell r="C22" t="str">
            <v>Kesesi I</v>
          </cell>
        </row>
        <row r="23">
          <cell r="A23">
            <v>12</v>
          </cell>
          <cell r="C23" t="str">
            <v>Kesesi II</v>
          </cell>
        </row>
        <row r="24">
          <cell r="A24">
            <v>13</v>
          </cell>
          <cell r="B24" t="str">
            <v>Sragi</v>
          </cell>
          <cell r="C24" t="str">
            <v>Sragi I</v>
          </cell>
        </row>
        <row r="25">
          <cell r="A25">
            <v>14</v>
          </cell>
          <cell r="C25" t="str">
            <v>Sragi II</v>
          </cell>
        </row>
        <row r="26">
          <cell r="A26">
            <v>15</v>
          </cell>
          <cell r="B26" t="str">
            <v>Siwalan</v>
          </cell>
          <cell r="C26" t="str">
            <v>Siwalan</v>
          </cell>
        </row>
        <row r="27">
          <cell r="A27">
            <v>16</v>
          </cell>
          <cell r="B27" t="str">
            <v>Bojong</v>
          </cell>
          <cell r="C27" t="str">
            <v>Bojong I</v>
          </cell>
        </row>
        <row r="28">
          <cell r="A28">
            <v>17</v>
          </cell>
          <cell r="C28" t="str">
            <v>Bojong II</v>
          </cell>
        </row>
        <row r="29">
          <cell r="A29">
            <v>18</v>
          </cell>
          <cell r="B29" t="str">
            <v>Wonopringgo</v>
          </cell>
          <cell r="C29" t="str">
            <v>Wonopringgo</v>
          </cell>
        </row>
        <row r="30">
          <cell r="A30">
            <v>19</v>
          </cell>
          <cell r="B30" t="str">
            <v>Kedungwuni</v>
          </cell>
          <cell r="C30" t="str">
            <v>Kedungwuni I</v>
          </cell>
        </row>
        <row r="31">
          <cell r="A31">
            <v>20</v>
          </cell>
          <cell r="C31" t="str">
            <v>Kedungwuni II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2">
    <tabColor theme="9" tint="-0.249977111117893"/>
    <pageSetUpPr fitToPage="1"/>
  </sheetPr>
  <dimension ref="A1:Z44"/>
  <sheetViews>
    <sheetView tabSelected="1" zoomScale="70" zoomScaleNormal="70" workbookViewId="0">
      <selection activeCell="A3" sqref="A3:Z3"/>
    </sheetView>
  </sheetViews>
  <sheetFormatPr defaultRowHeight="15"/>
  <cols>
    <col min="1" max="1" width="5.7109375" style="3" customWidth="1"/>
    <col min="2" max="2" width="21.7109375" style="3" customWidth="1"/>
    <col min="3" max="3" width="20" style="3" customWidth="1"/>
    <col min="4" max="4" width="13.85546875" style="3" customWidth="1"/>
    <col min="5" max="5" width="7.7109375" style="3" customWidth="1"/>
    <col min="6" max="6" width="11.85546875" style="3" customWidth="1"/>
    <col min="7" max="7" width="7.7109375" style="3" customWidth="1"/>
    <col min="8" max="8" width="12.7109375" style="3" customWidth="1"/>
    <col min="9" max="9" width="13.5703125" style="3" customWidth="1"/>
    <col min="10" max="10" width="15.28515625" style="3" customWidth="1"/>
    <col min="11" max="11" width="11.85546875" style="3" customWidth="1"/>
    <col min="12" max="12" width="14.140625" style="3" customWidth="1"/>
    <col min="13" max="13" width="12.42578125" style="3" customWidth="1"/>
    <col min="14" max="14" width="12.7109375" style="3" customWidth="1"/>
    <col min="15" max="15" width="9.7109375" style="3" customWidth="1"/>
    <col min="16" max="16" width="12.42578125" style="3" customWidth="1"/>
    <col min="17" max="17" width="10.140625" style="3" customWidth="1"/>
    <col min="18" max="18" width="10.7109375" style="3" customWidth="1"/>
    <col min="19" max="19" width="9.5703125" style="3" customWidth="1"/>
    <col min="20" max="20" width="11" style="3" customWidth="1"/>
    <col min="21" max="21" width="10.85546875" style="3" customWidth="1"/>
    <col min="22" max="22" width="7.7109375" style="3" customWidth="1"/>
    <col min="23" max="23" width="10.5703125" style="3" customWidth="1"/>
    <col min="24" max="24" width="12.140625" style="3" customWidth="1"/>
    <col min="25" max="25" width="14.140625" style="3" customWidth="1"/>
    <col min="26" max="26" width="15.140625" style="3" customWidth="1"/>
    <col min="27" max="16384" width="9.140625" style="3"/>
  </cols>
  <sheetData>
    <row r="1" spans="1:26">
      <c r="A1" s="1" t="s">
        <v>0</v>
      </c>
      <c r="B1" s="2"/>
    </row>
    <row r="3" spans="1:26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>
      <c r="K4" s="5" t="str">
        <f>'[1]1'!E5</f>
        <v>KABUPATEN</v>
      </c>
      <c r="L4" s="6" t="str">
        <f>'[1]1'!F5</f>
        <v>PEKALONGAN</v>
      </c>
    </row>
    <row r="5" spans="1:26">
      <c r="H5" s="7"/>
      <c r="K5" s="8" t="str">
        <f>'[1]1'!E6</f>
        <v xml:space="preserve">TAHUN </v>
      </c>
      <c r="L5" s="9">
        <f>'[1]1'!F6</f>
        <v>2018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6" ht="15.75" thickBot="1">
      <c r="A6" s="7"/>
      <c r="B6" s="7"/>
      <c r="C6" s="7"/>
      <c r="D6" s="10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10"/>
      <c r="Z6" s="10"/>
    </row>
    <row r="7" spans="1:26" ht="15" customHeight="1">
      <c r="A7" s="11" t="s">
        <v>2</v>
      </c>
      <c r="B7" s="12" t="s">
        <v>3</v>
      </c>
      <c r="C7" s="12" t="s">
        <v>4</v>
      </c>
      <c r="D7" s="13" t="s">
        <v>5</v>
      </c>
      <c r="E7" s="14" t="s">
        <v>6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6" t="s">
        <v>7</v>
      </c>
      <c r="Z7" s="16"/>
    </row>
    <row r="8" spans="1:26" ht="21" customHeight="1">
      <c r="A8" s="17"/>
      <c r="B8" s="18"/>
      <c r="C8" s="18"/>
      <c r="D8" s="13"/>
      <c r="E8" s="19" t="s">
        <v>8</v>
      </c>
      <c r="F8" s="20"/>
      <c r="G8" s="20"/>
      <c r="H8" s="20"/>
      <c r="I8" s="21"/>
      <c r="J8" s="22" t="s">
        <v>9</v>
      </c>
      <c r="K8" s="23"/>
      <c r="L8" s="23"/>
      <c r="M8" s="23"/>
      <c r="N8" s="24"/>
      <c r="O8" s="25" t="s">
        <v>10</v>
      </c>
      <c r="P8" s="25"/>
      <c r="Q8" s="25"/>
      <c r="R8" s="25"/>
      <c r="S8" s="25"/>
      <c r="T8" s="25" t="s">
        <v>11</v>
      </c>
      <c r="U8" s="25"/>
      <c r="V8" s="25"/>
      <c r="W8" s="25"/>
      <c r="X8" s="22"/>
      <c r="Y8" s="26"/>
      <c r="Z8" s="26"/>
    </row>
    <row r="9" spans="1:26" ht="19.5" customHeight="1">
      <c r="A9" s="17"/>
      <c r="B9" s="18"/>
      <c r="C9" s="18"/>
      <c r="D9" s="13"/>
      <c r="E9" s="27" t="s">
        <v>12</v>
      </c>
      <c r="F9" s="27" t="s">
        <v>13</v>
      </c>
      <c r="G9" s="28" t="s">
        <v>14</v>
      </c>
      <c r="H9" s="29"/>
      <c r="I9" s="30"/>
      <c r="J9" s="27" t="s">
        <v>12</v>
      </c>
      <c r="K9" s="27" t="s">
        <v>13</v>
      </c>
      <c r="L9" s="28" t="s">
        <v>14</v>
      </c>
      <c r="M9" s="29"/>
      <c r="N9" s="30"/>
      <c r="O9" s="27" t="s">
        <v>12</v>
      </c>
      <c r="P9" s="31" t="s">
        <v>13</v>
      </c>
      <c r="Q9" s="28" t="s">
        <v>14</v>
      </c>
      <c r="R9" s="29"/>
      <c r="S9" s="29"/>
      <c r="T9" s="27" t="s">
        <v>12</v>
      </c>
      <c r="U9" s="31" t="s">
        <v>13</v>
      </c>
      <c r="V9" s="28" t="s">
        <v>14</v>
      </c>
      <c r="W9" s="29"/>
      <c r="X9" s="29"/>
      <c r="Y9" s="26"/>
      <c r="Z9" s="26"/>
    </row>
    <row r="10" spans="1:26" ht="82.5" customHeight="1">
      <c r="A10" s="32"/>
      <c r="B10" s="33"/>
      <c r="C10" s="33"/>
      <c r="D10" s="34"/>
      <c r="E10" s="27"/>
      <c r="F10" s="27"/>
      <c r="G10" s="35" t="s">
        <v>12</v>
      </c>
      <c r="H10" s="35" t="s">
        <v>15</v>
      </c>
      <c r="I10" s="35" t="s">
        <v>16</v>
      </c>
      <c r="J10" s="27"/>
      <c r="K10" s="27"/>
      <c r="L10" s="36" t="s">
        <v>12</v>
      </c>
      <c r="M10" s="35" t="s">
        <v>13</v>
      </c>
      <c r="N10" s="35" t="s">
        <v>16</v>
      </c>
      <c r="O10" s="27"/>
      <c r="P10" s="37"/>
      <c r="Q10" s="36" t="s">
        <v>12</v>
      </c>
      <c r="R10" s="35" t="s">
        <v>13</v>
      </c>
      <c r="S10" s="35" t="s">
        <v>16</v>
      </c>
      <c r="T10" s="27"/>
      <c r="U10" s="37"/>
      <c r="V10" s="36" t="s">
        <v>12</v>
      </c>
      <c r="W10" s="35" t="s">
        <v>13</v>
      </c>
      <c r="X10" s="38" t="s">
        <v>16</v>
      </c>
      <c r="Y10" s="39" t="s">
        <v>17</v>
      </c>
      <c r="Z10" s="39" t="s">
        <v>18</v>
      </c>
    </row>
    <row r="11" spans="1:26" ht="15" customHeight="1">
      <c r="A11" s="40">
        <v>1</v>
      </c>
      <c r="B11" s="41">
        <v>2</v>
      </c>
      <c r="C11" s="40">
        <v>3</v>
      </c>
      <c r="D11" s="41">
        <v>4</v>
      </c>
      <c r="E11" s="40">
        <v>5</v>
      </c>
      <c r="F11" s="41">
        <v>6</v>
      </c>
      <c r="G11" s="40">
        <v>7</v>
      </c>
      <c r="H11" s="41">
        <v>8</v>
      </c>
      <c r="I11" s="40">
        <v>9</v>
      </c>
      <c r="J11" s="41">
        <v>10</v>
      </c>
      <c r="K11" s="40">
        <v>11</v>
      </c>
      <c r="L11" s="41">
        <v>12</v>
      </c>
      <c r="M11" s="40">
        <v>13</v>
      </c>
      <c r="N11" s="41">
        <v>14</v>
      </c>
      <c r="O11" s="40">
        <v>15</v>
      </c>
      <c r="P11" s="41">
        <v>16</v>
      </c>
      <c r="Q11" s="40">
        <v>17</v>
      </c>
      <c r="R11" s="41">
        <v>18</v>
      </c>
      <c r="S11" s="40">
        <v>19</v>
      </c>
      <c r="T11" s="41">
        <v>20</v>
      </c>
      <c r="U11" s="40">
        <v>21</v>
      </c>
      <c r="V11" s="41">
        <v>22</v>
      </c>
      <c r="W11" s="40">
        <v>23</v>
      </c>
      <c r="X11" s="41">
        <v>24</v>
      </c>
      <c r="Y11" s="40">
        <v>25</v>
      </c>
      <c r="Z11" s="42">
        <v>26</v>
      </c>
    </row>
    <row r="12" spans="1:26" ht="15" customHeight="1">
      <c r="A12" s="43">
        <f>'[1]4'!A12</f>
        <v>1</v>
      </c>
      <c r="B12" s="44" t="str">
        <f>'[1]4'!B12</f>
        <v>Kandangserang</v>
      </c>
      <c r="C12" s="43" t="str">
        <f>'[1]4'!C12</f>
        <v>Kandangserang</v>
      </c>
      <c r="D12" s="45">
        <v>38412</v>
      </c>
      <c r="E12" s="46">
        <v>1</v>
      </c>
      <c r="F12" s="47">
        <v>402</v>
      </c>
      <c r="G12" s="46">
        <v>1</v>
      </c>
      <c r="H12" s="47">
        <f>F12</f>
        <v>402</v>
      </c>
      <c r="I12" s="48">
        <f>H12/F12*100</f>
        <v>100</v>
      </c>
      <c r="J12" s="45">
        <v>4876</v>
      </c>
      <c r="K12" s="49">
        <f>Y12-(H12+R12)</f>
        <v>28289.540800000002</v>
      </c>
      <c r="L12" s="45">
        <f>J12</f>
        <v>4876</v>
      </c>
      <c r="M12" s="45">
        <f>K12</f>
        <v>28289.540800000002</v>
      </c>
      <c r="N12" s="48">
        <f>M12/K12*100</f>
        <v>100</v>
      </c>
      <c r="O12" s="50"/>
      <c r="P12" s="46"/>
      <c r="Q12" s="47">
        <v>14</v>
      </c>
      <c r="R12" s="46">
        <f>Q12*4</f>
        <v>56</v>
      </c>
      <c r="S12" s="48" t="e">
        <f>R12/P12*100</f>
        <v>#DIV/0!</v>
      </c>
      <c r="T12" s="46"/>
      <c r="U12" s="47"/>
      <c r="V12" s="46"/>
      <c r="W12" s="47"/>
      <c r="X12" s="48" t="e">
        <f>W12/U12*100</f>
        <v>#DIV/0!</v>
      </c>
      <c r="Y12" s="51">
        <f>Z12/100*D12</f>
        <v>28747.540800000002</v>
      </c>
      <c r="Z12" s="52">
        <v>74.84</v>
      </c>
    </row>
    <row r="13" spans="1:26" ht="15" customHeight="1">
      <c r="A13" s="43">
        <f>'[1]4'!A13</f>
        <v>2</v>
      </c>
      <c r="B13" s="44" t="str">
        <f>'[1]4'!B13</f>
        <v>Paninggaran</v>
      </c>
      <c r="C13" s="43" t="str">
        <f>'[1]4'!C13</f>
        <v>Paninggaran</v>
      </c>
      <c r="D13" s="45">
        <v>41163</v>
      </c>
      <c r="E13" s="46">
        <v>3</v>
      </c>
      <c r="F13" s="46">
        <v>455</v>
      </c>
      <c r="G13" s="46">
        <v>3</v>
      </c>
      <c r="H13" s="47">
        <f t="shared" ref="H13:H32" si="0">F13</f>
        <v>455</v>
      </c>
      <c r="I13" s="48">
        <f t="shared" ref="I13:I37" si="1">H13/F13*100</f>
        <v>100</v>
      </c>
      <c r="J13" s="45">
        <v>3282</v>
      </c>
      <c r="K13" s="49">
        <f t="shared" ref="K13:K38" si="2">Y13-(H13+R13)</f>
        <v>28334.4022</v>
      </c>
      <c r="L13" s="45">
        <v>3128</v>
      </c>
      <c r="M13" s="45">
        <v>14388</v>
      </c>
      <c r="N13" s="48">
        <f t="shared" ref="N13:N37" si="3">M13/K13*100</f>
        <v>50.779260837908204</v>
      </c>
      <c r="O13" s="53"/>
      <c r="P13" s="46"/>
      <c r="Q13" s="46"/>
      <c r="R13" s="46"/>
      <c r="S13" s="48" t="e">
        <f t="shared" ref="S13:S37" si="4">R13/P13*100</f>
        <v>#DIV/0!</v>
      </c>
      <c r="T13" s="46"/>
      <c r="U13" s="46"/>
      <c r="V13" s="46"/>
      <c r="W13" s="46"/>
      <c r="X13" s="48" t="e">
        <f t="shared" ref="X13:X37" si="5">W13/U13*100</f>
        <v>#DIV/0!</v>
      </c>
      <c r="Y13" s="51">
        <f t="shared" ref="Y13:Y38" si="6">Z13/100*D13</f>
        <v>28789.4022</v>
      </c>
      <c r="Z13" s="54">
        <v>69.94</v>
      </c>
    </row>
    <row r="14" spans="1:26" ht="15" customHeight="1">
      <c r="A14" s="43">
        <f>'[1]4'!A14</f>
        <v>3</v>
      </c>
      <c r="B14" s="44" t="str">
        <f>'[1]4'!B14</f>
        <v>Lebakbarang</v>
      </c>
      <c r="C14" s="43" t="str">
        <f>'[1]4'!C14</f>
        <v>Lebakbarang</v>
      </c>
      <c r="D14" s="45">
        <v>11223</v>
      </c>
      <c r="E14" s="46">
        <v>2</v>
      </c>
      <c r="F14" s="46">
        <v>178</v>
      </c>
      <c r="G14" s="46">
        <v>1</v>
      </c>
      <c r="H14" s="47">
        <f t="shared" si="0"/>
        <v>178</v>
      </c>
      <c r="I14" s="48">
        <f t="shared" si="1"/>
        <v>100</v>
      </c>
      <c r="J14" s="45">
        <v>1124</v>
      </c>
      <c r="K14" s="49">
        <f t="shared" si="2"/>
        <v>7331.309299999999</v>
      </c>
      <c r="L14" s="45">
        <v>1124</v>
      </c>
      <c r="M14" s="45">
        <v>5170</v>
      </c>
      <c r="N14" s="48">
        <f t="shared" si="3"/>
        <v>70.519463692522166</v>
      </c>
      <c r="O14" s="53"/>
      <c r="P14" s="46"/>
      <c r="Q14" s="46"/>
      <c r="R14" s="46"/>
      <c r="S14" s="48" t="e">
        <f t="shared" si="4"/>
        <v>#DIV/0!</v>
      </c>
      <c r="T14" s="46"/>
      <c r="U14" s="46"/>
      <c r="V14" s="46"/>
      <c r="W14" s="46"/>
      <c r="X14" s="48" t="e">
        <f t="shared" si="5"/>
        <v>#DIV/0!</v>
      </c>
      <c r="Y14" s="51">
        <f t="shared" si="6"/>
        <v>7509.309299999999</v>
      </c>
      <c r="Z14" s="54">
        <v>66.91</v>
      </c>
    </row>
    <row r="15" spans="1:26" ht="15" customHeight="1">
      <c r="A15" s="43">
        <f>'[1]4'!A15</f>
        <v>4</v>
      </c>
      <c r="B15" s="44" t="str">
        <f>'[1]4'!B15</f>
        <v>Petungkriyono</v>
      </c>
      <c r="C15" s="43" t="str">
        <f>'[1]4'!C15</f>
        <v>Petungkriyono</v>
      </c>
      <c r="D15" s="45">
        <v>12503</v>
      </c>
      <c r="E15" s="46"/>
      <c r="F15" s="46"/>
      <c r="G15" s="46"/>
      <c r="H15" s="47">
        <f t="shared" si="0"/>
        <v>0</v>
      </c>
      <c r="I15" s="48" t="e">
        <f t="shared" si="1"/>
        <v>#DIV/0!</v>
      </c>
      <c r="J15" s="45">
        <v>1156</v>
      </c>
      <c r="K15" s="49">
        <f t="shared" si="2"/>
        <v>11438.994699999999</v>
      </c>
      <c r="L15" s="45">
        <v>1156</v>
      </c>
      <c r="M15" s="45">
        <v>5317</v>
      </c>
      <c r="N15" s="48">
        <f t="shared" si="3"/>
        <v>46.481357317177533</v>
      </c>
      <c r="O15" s="53"/>
      <c r="P15" s="46"/>
      <c r="Q15" s="46"/>
      <c r="R15" s="46"/>
      <c r="S15" s="48" t="e">
        <f t="shared" si="4"/>
        <v>#DIV/0!</v>
      </c>
      <c r="T15" s="46"/>
      <c r="U15" s="46"/>
      <c r="V15" s="46"/>
      <c r="W15" s="46"/>
      <c r="X15" s="48" t="e">
        <f t="shared" si="5"/>
        <v>#DIV/0!</v>
      </c>
      <c r="Y15" s="51">
        <f t="shared" si="6"/>
        <v>11438.994699999999</v>
      </c>
      <c r="Z15" s="54">
        <v>91.49</v>
      </c>
    </row>
    <row r="16" spans="1:26" ht="15" customHeight="1">
      <c r="A16" s="43">
        <f>'[1]4'!A16</f>
        <v>5</v>
      </c>
      <c r="B16" s="44" t="str">
        <f>'[1]4'!B16</f>
        <v>Talun</v>
      </c>
      <c r="C16" s="43" t="str">
        <f>'[1]4'!C16</f>
        <v>Talun</v>
      </c>
      <c r="D16" s="45">
        <v>29236</v>
      </c>
      <c r="E16" s="46">
        <v>1</v>
      </c>
      <c r="F16" s="46">
        <v>150</v>
      </c>
      <c r="G16" s="46"/>
      <c r="H16" s="47">
        <f t="shared" si="0"/>
        <v>150</v>
      </c>
      <c r="I16" s="48">
        <f t="shared" si="1"/>
        <v>100</v>
      </c>
      <c r="J16" s="45">
        <v>4062</v>
      </c>
      <c r="K16" s="49">
        <f t="shared" si="2"/>
        <v>17596.252</v>
      </c>
      <c r="L16" s="45">
        <v>4062</v>
      </c>
      <c r="M16" s="45">
        <v>18685</v>
      </c>
      <c r="N16" s="48">
        <f t="shared" si="3"/>
        <v>106.18738581375169</v>
      </c>
      <c r="O16" s="53"/>
      <c r="P16" s="46"/>
      <c r="Q16" s="46"/>
      <c r="R16" s="46"/>
      <c r="S16" s="48" t="e">
        <f t="shared" si="4"/>
        <v>#DIV/0!</v>
      </c>
      <c r="T16" s="46"/>
      <c r="U16" s="46"/>
      <c r="V16" s="46"/>
      <c r="W16" s="46"/>
      <c r="X16" s="48" t="e">
        <f t="shared" si="5"/>
        <v>#DIV/0!</v>
      </c>
      <c r="Y16" s="51">
        <f t="shared" si="6"/>
        <v>17746.252</v>
      </c>
      <c r="Z16" s="54">
        <v>60.7</v>
      </c>
    </row>
    <row r="17" spans="1:26" ht="15" customHeight="1">
      <c r="A17" s="43">
        <f>'[1]4'!A17</f>
        <v>6</v>
      </c>
      <c r="B17" s="44" t="str">
        <f>'[1]4'!C17</f>
        <v>Doro I</v>
      </c>
      <c r="C17" s="43" t="str">
        <f>'[1]4'!C17</f>
        <v>Doro I</v>
      </c>
      <c r="D17" s="45">
        <v>45730</v>
      </c>
      <c r="E17" s="46">
        <v>1</v>
      </c>
      <c r="F17" s="46">
        <v>360</v>
      </c>
      <c r="G17" s="46">
        <v>1</v>
      </c>
      <c r="H17" s="47">
        <f t="shared" si="0"/>
        <v>360</v>
      </c>
      <c r="I17" s="48">
        <f t="shared" si="1"/>
        <v>100</v>
      </c>
      <c r="J17" s="45">
        <v>6559</v>
      </c>
      <c r="K17" s="49">
        <f t="shared" si="2"/>
        <v>37092.870000000003</v>
      </c>
      <c r="L17" s="45">
        <v>6559</v>
      </c>
      <c r="M17" s="45">
        <v>30056</v>
      </c>
      <c r="N17" s="48">
        <f t="shared" si="3"/>
        <v>81.029049518141889</v>
      </c>
      <c r="O17" s="53"/>
      <c r="P17" s="46"/>
      <c r="Q17" s="46"/>
      <c r="R17" s="46"/>
      <c r="S17" s="48" t="e">
        <f t="shared" si="4"/>
        <v>#DIV/0!</v>
      </c>
      <c r="T17" s="46"/>
      <c r="U17" s="46"/>
      <c r="V17" s="46"/>
      <c r="W17" s="46"/>
      <c r="X17" s="48" t="e">
        <f t="shared" si="5"/>
        <v>#DIV/0!</v>
      </c>
      <c r="Y17" s="51">
        <f t="shared" si="6"/>
        <v>37452.870000000003</v>
      </c>
      <c r="Z17" s="54">
        <v>81.900000000000006</v>
      </c>
    </row>
    <row r="18" spans="1:26" ht="15" customHeight="1">
      <c r="A18" s="43">
        <f>'[1]4'!A18</f>
        <v>7</v>
      </c>
      <c r="B18" s="44">
        <f>'[1]4'!B18</f>
        <v>0</v>
      </c>
      <c r="C18" s="43" t="str">
        <f>'[1]4'!C18</f>
        <v>Doro II</v>
      </c>
      <c r="D18" s="45">
        <v>28163</v>
      </c>
      <c r="E18" s="46">
        <v>0</v>
      </c>
      <c r="F18" s="46">
        <v>0</v>
      </c>
      <c r="G18" s="46">
        <v>0</v>
      </c>
      <c r="H18" s="47">
        <v>0</v>
      </c>
      <c r="I18" s="48" t="e">
        <f t="shared" si="1"/>
        <v>#DIV/0!</v>
      </c>
      <c r="J18" s="45">
        <v>2426</v>
      </c>
      <c r="K18" s="49">
        <f t="shared" si="2"/>
        <v>16303.5607</v>
      </c>
      <c r="L18" s="45">
        <v>2379</v>
      </c>
      <c r="M18" s="45">
        <v>11583</v>
      </c>
      <c r="N18" s="48">
        <f t="shared" si="3"/>
        <v>71.045829884265714</v>
      </c>
      <c r="O18" s="53"/>
      <c r="P18" s="46"/>
      <c r="Q18" s="46"/>
      <c r="R18" s="46"/>
      <c r="S18" s="48" t="e">
        <f t="shared" si="4"/>
        <v>#DIV/0!</v>
      </c>
      <c r="T18" s="46"/>
      <c r="U18" s="46"/>
      <c r="V18" s="46"/>
      <c r="W18" s="46"/>
      <c r="X18" s="48" t="e">
        <f t="shared" si="5"/>
        <v>#DIV/0!</v>
      </c>
      <c r="Y18" s="51">
        <f t="shared" si="6"/>
        <v>16303.5607</v>
      </c>
      <c r="Z18" s="54">
        <v>57.89</v>
      </c>
    </row>
    <row r="19" spans="1:26" ht="15" customHeight="1">
      <c r="A19" s="43">
        <f>'[1]4'!A19</f>
        <v>8</v>
      </c>
      <c r="B19" s="44" t="str">
        <f>'[1]4'!B19</f>
        <v>Karanganyar</v>
      </c>
      <c r="C19" s="43" t="str">
        <f>'[1]4'!C19</f>
        <v>Karanganyar</v>
      </c>
      <c r="D19" s="45">
        <v>12956</v>
      </c>
      <c r="E19" s="46">
        <v>1</v>
      </c>
      <c r="F19" s="46">
        <v>200</v>
      </c>
      <c r="G19" s="46"/>
      <c r="H19" s="47">
        <f t="shared" si="0"/>
        <v>200</v>
      </c>
      <c r="I19" s="48">
        <f t="shared" si="1"/>
        <v>100</v>
      </c>
      <c r="J19" s="45">
        <v>1186</v>
      </c>
      <c r="K19" s="49">
        <f t="shared" si="2"/>
        <v>8521.9791999999979</v>
      </c>
      <c r="L19" s="45">
        <v>1186</v>
      </c>
      <c r="M19" s="45">
        <v>5455</v>
      </c>
      <c r="N19" s="48">
        <f t="shared" si="3"/>
        <v>64.010951822083783</v>
      </c>
      <c r="O19" s="53"/>
      <c r="P19" s="46"/>
      <c r="Q19" s="46"/>
      <c r="R19" s="46"/>
      <c r="S19" s="48" t="e">
        <f t="shared" si="4"/>
        <v>#DIV/0!</v>
      </c>
      <c r="T19" s="46"/>
      <c r="U19" s="46"/>
      <c r="V19" s="46"/>
      <c r="W19" s="46"/>
      <c r="X19" s="48" t="e">
        <f t="shared" si="5"/>
        <v>#DIV/0!</v>
      </c>
      <c r="Y19" s="51">
        <f t="shared" si="6"/>
        <v>8721.9791999999979</v>
      </c>
      <c r="Z19" s="54">
        <v>67.319999999999993</v>
      </c>
    </row>
    <row r="20" spans="1:26" ht="15" customHeight="1">
      <c r="A20" s="43">
        <f>'[1]4'!A20</f>
        <v>9</v>
      </c>
      <c r="B20" s="44" t="str">
        <f>'[1]4'!B20</f>
        <v>Kajen</v>
      </c>
      <c r="C20" s="43" t="str">
        <f>'[1]4'!C20</f>
        <v>Kajen I</v>
      </c>
      <c r="D20" s="45">
        <v>40219</v>
      </c>
      <c r="E20" s="46"/>
      <c r="F20" s="46"/>
      <c r="G20" s="46"/>
      <c r="H20" s="47">
        <f t="shared" si="0"/>
        <v>0</v>
      </c>
      <c r="I20" s="48" t="e">
        <f t="shared" si="1"/>
        <v>#DIV/0!</v>
      </c>
      <c r="J20" s="45">
        <v>7160</v>
      </c>
      <c r="K20" s="49">
        <f t="shared" si="2"/>
        <v>29682.316900000002</v>
      </c>
      <c r="L20" s="45">
        <v>7160</v>
      </c>
      <c r="M20" s="45">
        <v>28834</v>
      </c>
      <c r="N20" s="48">
        <f t="shared" si="3"/>
        <v>97.142012522614081</v>
      </c>
      <c r="O20" s="53">
        <v>634</v>
      </c>
      <c r="P20" s="46">
        <v>2698</v>
      </c>
      <c r="Q20" s="46">
        <v>634</v>
      </c>
      <c r="R20" s="46">
        <v>2698</v>
      </c>
      <c r="S20" s="48">
        <f t="shared" si="4"/>
        <v>100</v>
      </c>
      <c r="T20" s="46"/>
      <c r="U20" s="46"/>
      <c r="V20" s="46"/>
      <c r="W20" s="46"/>
      <c r="X20" s="48" t="e">
        <f t="shared" si="5"/>
        <v>#DIV/0!</v>
      </c>
      <c r="Y20" s="51">
        <f t="shared" si="6"/>
        <v>32380.316900000002</v>
      </c>
      <c r="Z20" s="54">
        <v>80.510000000000005</v>
      </c>
    </row>
    <row r="21" spans="1:26" ht="15" customHeight="1">
      <c r="A21" s="43">
        <f>'[1]4'!A21</f>
        <v>10</v>
      </c>
      <c r="B21" s="44">
        <f>'[1]4'!B21</f>
        <v>0</v>
      </c>
      <c r="C21" s="43" t="str">
        <f>'[1]4'!C21</f>
        <v>Kajen II</v>
      </c>
      <c r="D21" s="45">
        <v>34266</v>
      </c>
      <c r="E21" s="46"/>
      <c r="F21" s="46"/>
      <c r="G21" s="46"/>
      <c r="H21" s="47">
        <f t="shared" si="0"/>
        <v>0</v>
      </c>
      <c r="I21" s="48" t="e">
        <f t="shared" si="1"/>
        <v>#DIV/0!</v>
      </c>
      <c r="J21" s="45">
        <v>2008</v>
      </c>
      <c r="K21" s="49">
        <f t="shared" si="2"/>
        <v>28228.3308</v>
      </c>
      <c r="L21" s="45">
        <v>1995</v>
      </c>
      <c r="M21" s="45">
        <v>9177</v>
      </c>
      <c r="N21" s="48">
        <f t="shared" si="3"/>
        <v>32.509892508415696</v>
      </c>
      <c r="O21" s="53"/>
      <c r="P21" s="46"/>
      <c r="Q21" s="46"/>
      <c r="R21" s="46"/>
      <c r="S21" s="48" t="e">
        <f t="shared" si="4"/>
        <v>#DIV/0!</v>
      </c>
      <c r="T21" s="46"/>
      <c r="U21" s="46"/>
      <c r="V21" s="46"/>
      <c r="W21" s="46"/>
      <c r="X21" s="48" t="e">
        <f t="shared" si="5"/>
        <v>#DIV/0!</v>
      </c>
      <c r="Y21" s="51">
        <f t="shared" si="6"/>
        <v>28228.3308</v>
      </c>
      <c r="Z21" s="54">
        <v>82.38</v>
      </c>
    </row>
    <row r="22" spans="1:26" ht="15" customHeight="1">
      <c r="A22" s="43">
        <f>'[1]4'!A22</f>
        <v>11</v>
      </c>
      <c r="B22" s="44" t="str">
        <f>'[1]4'!B22</f>
        <v xml:space="preserve">Kesesi </v>
      </c>
      <c r="C22" s="43" t="str">
        <f>'[1]4'!C22</f>
        <v>Kesesi I</v>
      </c>
      <c r="D22" s="45">
        <v>45224</v>
      </c>
      <c r="E22" s="46"/>
      <c r="F22" s="46"/>
      <c r="G22" s="46"/>
      <c r="H22" s="47">
        <f t="shared" si="0"/>
        <v>0</v>
      </c>
      <c r="I22" s="48" t="e">
        <f t="shared" si="1"/>
        <v>#DIV/0!</v>
      </c>
      <c r="J22" s="45">
        <v>7685</v>
      </c>
      <c r="K22" s="49">
        <f t="shared" si="2"/>
        <v>25121.932000000001</v>
      </c>
      <c r="L22" s="45">
        <v>7685</v>
      </c>
      <c r="M22" s="45">
        <v>35346</v>
      </c>
      <c r="N22" s="48">
        <f t="shared" si="3"/>
        <v>140.69777754354243</v>
      </c>
      <c r="O22" s="53"/>
      <c r="P22" s="46"/>
      <c r="Q22" s="46"/>
      <c r="R22" s="46"/>
      <c r="S22" s="48" t="e">
        <f t="shared" si="4"/>
        <v>#DIV/0!</v>
      </c>
      <c r="T22" s="46"/>
      <c r="U22" s="46"/>
      <c r="V22" s="46"/>
      <c r="W22" s="46"/>
      <c r="X22" s="48" t="e">
        <f t="shared" si="5"/>
        <v>#DIV/0!</v>
      </c>
      <c r="Y22" s="51">
        <f t="shared" si="6"/>
        <v>25121.932000000001</v>
      </c>
      <c r="Z22" s="54">
        <v>55.55</v>
      </c>
    </row>
    <row r="23" spans="1:26" ht="15" customHeight="1">
      <c r="A23" s="43">
        <f>'[1]4'!A23</f>
        <v>12</v>
      </c>
      <c r="B23" s="44">
        <f>'[1]4'!B23</f>
        <v>0</v>
      </c>
      <c r="C23" s="43" t="str">
        <f>'[1]4'!C23</f>
        <v>Kesesi II</v>
      </c>
      <c r="D23" s="45">
        <v>32492</v>
      </c>
      <c r="E23" s="46"/>
      <c r="F23" s="46"/>
      <c r="G23" s="46"/>
      <c r="H23" s="47">
        <f t="shared" si="0"/>
        <v>0</v>
      </c>
      <c r="I23" s="48" t="e">
        <f t="shared" si="1"/>
        <v>#DIV/0!</v>
      </c>
      <c r="J23" s="45">
        <v>5337</v>
      </c>
      <c r="K23" s="49">
        <f t="shared" si="2"/>
        <v>25187.7984</v>
      </c>
      <c r="L23" s="45">
        <v>5163</v>
      </c>
      <c r="M23" s="45">
        <v>20652</v>
      </c>
      <c r="N23" s="48">
        <f t="shared" si="3"/>
        <v>81.992080736996854</v>
      </c>
      <c r="O23" s="53"/>
      <c r="P23" s="46"/>
      <c r="Q23" s="46"/>
      <c r="R23" s="46"/>
      <c r="S23" s="48" t="e">
        <f t="shared" si="4"/>
        <v>#DIV/0!</v>
      </c>
      <c r="T23" s="46">
        <v>288</v>
      </c>
      <c r="U23" s="46">
        <v>1169</v>
      </c>
      <c r="V23" s="46"/>
      <c r="W23" s="46"/>
      <c r="X23" s="48">
        <f t="shared" si="5"/>
        <v>0</v>
      </c>
      <c r="Y23" s="51">
        <f t="shared" si="6"/>
        <v>25187.7984</v>
      </c>
      <c r="Z23" s="54">
        <v>77.52</v>
      </c>
    </row>
    <row r="24" spans="1:26" ht="15" customHeight="1">
      <c r="A24" s="43">
        <f>'[1]4'!A24</f>
        <v>13</v>
      </c>
      <c r="B24" s="44" t="str">
        <f>'[1]4'!B24</f>
        <v>Sragi</v>
      </c>
      <c r="C24" s="43" t="str">
        <f>'[1]4'!C24</f>
        <v>Sragi I</v>
      </c>
      <c r="D24" s="45">
        <v>42343</v>
      </c>
      <c r="E24" s="46"/>
      <c r="F24" s="46"/>
      <c r="G24" s="46"/>
      <c r="H24" s="47">
        <f t="shared" si="0"/>
        <v>0</v>
      </c>
      <c r="I24" s="48" t="e">
        <f t="shared" si="1"/>
        <v>#DIV/0!</v>
      </c>
      <c r="J24" s="45">
        <v>6213</v>
      </c>
      <c r="K24" s="49">
        <f t="shared" si="2"/>
        <v>37685.270000000004</v>
      </c>
      <c r="L24" s="45">
        <v>6203</v>
      </c>
      <c r="M24" s="45">
        <v>28483</v>
      </c>
      <c r="N24" s="48">
        <f t="shared" si="3"/>
        <v>75.581254957175574</v>
      </c>
      <c r="O24" s="53"/>
      <c r="P24" s="46"/>
      <c r="Q24" s="46"/>
      <c r="R24" s="46"/>
      <c r="S24" s="48" t="e">
        <f t="shared" si="4"/>
        <v>#DIV/0!</v>
      </c>
      <c r="T24" s="46"/>
      <c r="U24" s="46"/>
      <c r="V24" s="46"/>
      <c r="W24" s="46"/>
      <c r="X24" s="48" t="e">
        <f t="shared" si="5"/>
        <v>#DIV/0!</v>
      </c>
      <c r="Y24" s="51">
        <f t="shared" si="6"/>
        <v>37685.270000000004</v>
      </c>
      <c r="Z24" s="54">
        <v>89</v>
      </c>
    </row>
    <row r="25" spans="1:26" ht="15" customHeight="1">
      <c r="A25" s="43">
        <f>'[1]4'!A25</f>
        <v>14</v>
      </c>
      <c r="B25" s="44">
        <f>'[1]4'!B25</f>
        <v>0</v>
      </c>
      <c r="C25" s="43" t="str">
        <f>'[1]4'!C25</f>
        <v>Sragi II</v>
      </c>
      <c r="D25" s="45">
        <v>30815</v>
      </c>
      <c r="E25" s="46"/>
      <c r="F25" s="46"/>
      <c r="G25" s="46"/>
      <c r="H25" s="47">
        <f t="shared" si="0"/>
        <v>0</v>
      </c>
      <c r="I25" s="48" t="e">
        <f t="shared" si="1"/>
        <v>#DIV/0!</v>
      </c>
      <c r="J25" s="45">
        <v>4056</v>
      </c>
      <c r="K25" s="49">
        <f t="shared" si="2"/>
        <v>27425.350000000002</v>
      </c>
      <c r="L25" s="45">
        <v>4056</v>
      </c>
      <c r="M25" s="45">
        <v>18657</v>
      </c>
      <c r="N25" s="48">
        <f t="shared" si="3"/>
        <v>68.028302282377425</v>
      </c>
      <c r="O25" s="53"/>
      <c r="P25" s="46"/>
      <c r="Q25" s="46"/>
      <c r="R25" s="46"/>
      <c r="S25" s="48" t="e">
        <f t="shared" si="4"/>
        <v>#DIV/0!</v>
      </c>
      <c r="T25" s="46"/>
      <c r="U25" s="46"/>
      <c r="V25" s="46"/>
      <c r="W25" s="46"/>
      <c r="X25" s="48" t="e">
        <f t="shared" si="5"/>
        <v>#DIV/0!</v>
      </c>
      <c r="Y25" s="51">
        <f t="shared" si="6"/>
        <v>27425.350000000002</v>
      </c>
      <c r="Z25" s="54">
        <v>89</v>
      </c>
    </row>
    <row r="26" spans="1:26" ht="15" customHeight="1">
      <c r="A26" s="43">
        <f>'[1]4'!A26</f>
        <v>15</v>
      </c>
      <c r="B26" s="44" t="str">
        <f>'[1]4'!B26</f>
        <v>Siwalan</v>
      </c>
      <c r="C26" s="43" t="str">
        <f>'[1]4'!C26</f>
        <v>Siwalan</v>
      </c>
      <c r="D26" s="45">
        <v>32096</v>
      </c>
      <c r="E26" s="46">
        <v>1</v>
      </c>
      <c r="F26" s="46">
        <v>150</v>
      </c>
      <c r="G26" s="46"/>
      <c r="H26" s="47">
        <f t="shared" si="0"/>
        <v>150</v>
      </c>
      <c r="I26" s="48">
        <f t="shared" si="1"/>
        <v>100</v>
      </c>
      <c r="J26" s="45">
        <v>4565</v>
      </c>
      <c r="K26" s="49">
        <f t="shared" si="2"/>
        <v>27805.615999999998</v>
      </c>
      <c r="L26" s="45">
        <v>4565</v>
      </c>
      <c r="M26" s="45">
        <v>20999</v>
      </c>
      <c r="N26" s="48">
        <f t="shared" si="3"/>
        <v>75.520714951972295</v>
      </c>
      <c r="O26" s="53"/>
      <c r="P26" s="46"/>
      <c r="Q26" s="46"/>
      <c r="R26" s="46"/>
      <c r="S26" s="48" t="e">
        <f t="shared" si="4"/>
        <v>#DIV/0!</v>
      </c>
      <c r="T26" s="46"/>
      <c r="U26" s="46"/>
      <c r="V26" s="46"/>
      <c r="W26" s="46"/>
      <c r="X26" s="48" t="e">
        <f t="shared" si="5"/>
        <v>#DIV/0!</v>
      </c>
      <c r="Y26" s="51">
        <f t="shared" si="6"/>
        <v>27955.615999999998</v>
      </c>
      <c r="Z26" s="54">
        <v>87.1</v>
      </c>
    </row>
    <row r="27" spans="1:26" ht="15" customHeight="1">
      <c r="A27" s="43">
        <f>'[1]4'!A27</f>
        <v>16</v>
      </c>
      <c r="B27" s="44" t="str">
        <f>'[1]4'!B27</f>
        <v>Bojong</v>
      </c>
      <c r="C27" s="43" t="str">
        <f>'[1]4'!C27</f>
        <v>Bojong I</v>
      </c>
      <c r="D27" s="45">
        <v>41590</v>
      </c>
      <c r="E27" s="46"/>
      <c r="F27" s="46"/>
      <c r="G27" s="46"/>
      <c r="H27" s="47">
        <f t="shared" si="0"/>
        <v>0</v>
      </c>
      <c r="I27" s="48" t="e">
        <f t="shared" si="1"/>
        <v>#DIV/0!</v>
      </c>
      <c r="J27" s="45">
        <v>2269</v>
      </c>
      <c r="K27" s="49">
        <f t="shared" si="2"/>
        <v>23248.809999999998</v>
      </c>
      <c r="L27" s="45">
        <v>2269</v>
      </c>
      <c r="M27" s="45">
        <v>10322</v>
      </c>
      <c r="N27" s="48">
        <f t="shared" si="3"/>
        <v>44.397971337027577</v>
      </c>
      <c r="O27" s="53"/>
      <c r="P27" s="46"/>
      <c r="Q27" s="46"/>
      <c r="R27" s="46"/>
      <c r="S27" s="48" t="e">
        <f t="shared" si="4"/>
        <v>#DIV/0!</v>
      </c>
      <c r="T27" s="46"/>
      <c r="U27" s="46"/>
      <c r="V27" s="46"/>
      <c r="W27" s="46"/>
      <c r="X27" s="48" t="e">
        <f t="shared" si="5"/>
        <v>#DIV/0!</v>
      </c>
      <c r="Y27" s="51">
        <f t="shared" si="6"/>
        <v>23248.809999999998</v>
      </c>
      <c r="Z27" s="54">
        <v>55.9</v>
      </c>
    </row>
    <row r="28" spans="1:26" ht="15" customHeight="1">
      <c r="A28" s="43">
        <f>'[1]4'!A28</f>
        <v>17</v>
      </c>
      <c r="B28" s="44">
        <f>'[1]4'!B28</f>
        <v>0</v>
      </c>
      <c r="C28" s="43" t="str">
        <f>'[1]4'!C28</f>
        <v>Bojong II</v>
      </c>
      <c r="D28" s="45">
        <v>40940</v>
      </c>
      <c r="E28" s="46">
        <v>1</v>
      </c>
      <c r="F28" s="46">
        <v>150</v>
      </c>
      <c r="G28" s="46"/>
      <c r="H28" s="47">
        <f t="shared" si="0"/>
        <v>150</v>
      </c>
      <c r="I28" s="48">
        <f t="shared" si="1"/>
        <v>100</v>
      </c>
      <c r="J28" s="45">
        <v>5876</v>
      </c>
      <c r="K28" s="49">
        <f t="shared" si="2"/>
        <v>24373.059999999998</v>
      </c>
      <c r="L28" s="45">
        <v>5876</v>
      </c>
      <c r="M28" s="45">
        <v>27029</v>
      </c>
      <c r="N28" s="48">
        <f t="shared" si="3"/>
        <v>110.8970313944987</v>
      </c>
      <c r="O28" s="53"/>
      <c r="P28" s="46"/>
      <c r="Q28" s="46"/>
      <c r="R28" s="46"/>
      <c r="S28" s="48" t="e">
        <f t="shared" si="4"/>
        <v>#DIV/0!</v>
      </c>
      <c r="T28" s="46"/>
      <c r="U28" s="46"/>
      <c r="V28" s="46"/>
      <c r="W28" s="46"/>
      <c r="X28" s="48" t="e">
        <f t="shared" si="5"/>
        <v>#DIV/0!</v>
      </c>
      <c r="Y28" s="51">
        <f t="shared" si="6"/>
        <v>24523.059999999998</v>
      </c>
      <c r="Z28" s="54">
        <v>59.9</v>
      </c>
    </row>
    <row r="29" spans="1:26" ht="15" customHeight="1">
      <c r="A29" s="43">
        <f>'[1]4'!A29</f>
        <v>18</v>
      </c>
      <c r="B29" s="44" t="str">
        <f>'[1]4'!B29</f>
        <v>Wonopringgo</v>
      </c>
      <c r="C29" s="43" t="str">
        <f>'[1]4'!C29</f>
        <v>Wonopringgo</v>
      </c>
      <c r="D29" s="45">
        <v>45877</v>
      </c>
      <c r="E29" s="46">
        <v>0</v>
      </c>
      <c r="F29" s="46">
        <v>0</v>
      </c>
      <c r="G29" s="46">
        <v>0</v>
      </c>
      <c r="H29" s="47">
        <f t="shared" si="0"/>
        <v>0</v>
      </c>
      <c r="I29" s="48" t="e">
        <f t="shared" si="1"/>
        <v>#DIV/0!</v>
      </c>
      <c r="J29" s="45">
        <v>7224</v>
      </c>
      <c r="K29" s="49">
        <f t="shared" si="2"/>
        <v>30242.118399999999</v>
      </c>
      <c r="L29" s="45">
        <v>7224</v>
      </c>
      <c r="M29" s="45">
        <v>33230</v>
      </c>
      <c r="N29" s="48">
        <f t="shared" si="3"/>
        <v>109.87986873300517</v>
      </c>
      <c r="O29" s="53"/>
      <c r="P29" s="46"/>
      <c r="Q29" s="46"/>
      <c r="R29" s="46"/>
      <c r="S29" s="48" t="e">
        <f t="shared" si="4"/>
        <v>#DIV/0!</v>
      </c>
      <c r="T29" s="46"/>
      <c r="U29" s="46"/>
      <c r="V29" s="46"/>
      <c r="W29" s="46"/>
      <c r="X29" s="48" t="e">
        <f t="shared" si="5"/>
        <v>#DIV/0!</v>
      </c>
      <c r="Y29" s="51">
        <f t="shared" si="6"/>
        <v>30242.118399999999</v>
      </c>
      <c r="Z29" s="54">
        <v>65.92</v>
      </c>
    </row>
    <row r="30" spans="1:26" ht="15" customHeight="1">
      <c r="A30" s="43">
        <f>'[1]4'!A30</f>
        <v>19</v>
      </c>
      <c r="B30" s="44" t="str">
        <f>'[1]4'!B30</f>
        <v>Kedungwuni</v>
      </c>
      <c r="C30" s="43" t="str">
        <f>'[1]4'!C30</f>
        <v>Kedungwuni I</v>
      </c>
      <c r="D30" s="45">
        <v>58170</v>
      </c>
      <c r="E30" s="46">
        <v>2</v>
      </c>
      <c r="F30" s="46">
        <v>325</v>
      </c>
      <c r="G30" s="46">
        <v>2</v>
      </c>
      <c r="H30" s="47">
        <f t="shared" si="0"/>
        <v>325</v>
      </c>
      <c r="I30" s="48">
        <f t="shared" si="1"/>
        <v>100</v>
      </c>
      <c r="J30" s="45">
        <v>14322</v>
      </c>
      <c r="K30" s="49">
        <f t="shared" si="2"/>
        <v>49780.329000000005</v>
      </c>
      <c r="L30" s="45">
        <v>12410</v>
      </c>
      <c r="M30" s="45">
        <v>47240</v>
      </c>
      <c r="N30" s="48">
        <f t="shared" si="3"/>
        <v>94.896922035207908</v>
      </c>
      <c r="O30" s="53">
        <v>1101</v>
      </c>
      <c r="P30" s="46">
        <v>4408</v>
      </c>
      <c r="Q30" s="46">
        <v>1052</v>
      </c>
      <c r="R30" s="46">
        <v>4208</v>
      </c>
      <c r="S30" s="48">
        <f t="shared" si="4"/>
        <v>95.462794918330303</v>
      </c>
      <c r="T30" s="46"/>
      <c r="U30" s="46"/>
      <c r="V30" s="46"/>
      <c r="W30" s="46"/>
      <c r="X30" s="48" t="e">
        <f t="shared" si="5"/>
        <v>#DIV/0!</v>
      </c>
      <c r="Y30" s="51">
        <f t="shared" si="6"/>
        <v>54313.329000000005</v>
      </c>
      <c r="Z30" s="55">
        <v>93.37</v>
      </c>
    </row>
    <row r="31" spans="1:26" ht="15" customHeight="1">
      <c r="A31" s="43">
        <f>'[1]4'!A31</f>
        <v>20</v>
      </c>
      <c r="B31" s="44">
        <f>'[1]4'!B31</f>
        <v>0</v>
      </c>
      <c r="C31" s="43" t="str">
        <f>'[1]4'!C31</f>
        <v>Kedungwuni II</v>
      </c>
      <c r="D31" s="45">
        <v>38789</v>
      </c>
      <c r="E31" s="46">
        <v>1</v>
      </c>
      <c r="F31" s="46">
        <v>200</v>
      </c>
      <c r="G31" s="46"/>
      <c r="H31" s="47">
        <f t="shared" si="0"/>
        <v>200</v>
      </c>
      <c r="I31" s="48">
        <f t="shared" si="1"/>
        <v>100</v>
      </c>
      <c r="J31" s="45">
        <v>4743</v>
      </c>
      <c r="K31" s="49">
        <f t="shared" si="2"/>
        <v>36684.460100000004</v>
      </c>
      <c r="L31" s="45">
        <v>4743</v>
      </c>
      <c r="M31" s="45">
        <v>21679</v>
      </c>
      <c r="N31" s="48">
        <f t="shared" si="3"/>
        <v>59.09586768049504</v>
      </c>
      <c r="O31" s="53"/>
      <c r="P31" s="46"/>
      <c r="Q31" s="46"/>
      <c r="R31" s="46"/>
      <c r="S31" s="48" t="e">
        <f t="shared" si="4"/>
        <v>#DIV/0!</v>
      </c>
      <c r="T31" s="46"/>
      <c r="U31" s="46"/>
      <c r="V31" s="46"/>
      <c r="W31" s="46"/>
      <c r="X31" s="48" t="e">
        <f t="shared" si="5"/>
        <v>#DIV/0!</v>
      </c>
      <c r="Y31" s="51">
        <f t="shared" si="6"/>
        <v>36884.460100000004</v>
      </c>
      <c r="Z31" s="54">
        <v>95.09</v>
      </c>
    </row>
    <row r="32" spans="1:26" ht="15" customHeight="1">
      <c r="A32" s="43">
        <v>21</v>
      </c>
      <c r="B32" s="56" t="s">
        <v>19</v>
      </c>
      <c r="C32" s="56" t="s">
        <v>19</v>
      </c>
      <c r="D32" s="45">
        <v>36773</v>
      </c>
      <c r="E32" s="46">
        <v>2</v>
      </c>
      <c r="F32" s="46">
        <v>351</v>
      </c>
      <c r="G32" s="46">
        <v>1</v>
      </c>
      <c r="H32" s="47">
        <f t="shared" si="0"/>
        <v>351</v>
      </c>
      <c r="I32" s="48">
        <f t="shared" si="1"/>
        <v>100</v>
      </c>
      <c r="J32" s="45">
        <v>4879</v>
      </c>
      <c r="K32" s="49">
        <f t="shared" si="2"/>
        <v>28331.940000000002</v>
      </c>
      <c r="L32" s="45">
        <v>4879</v>
      </c>
      <c r="M32" s="45">
        <v>22443</v>
      </c>
      <c r="N32" s="48">
        <f t="shared" si="3"/>
        <v>79.214483724023125</v>
      </c>
      <c r="O32" s="53"/>
      <c r="P32" s="46"/>
      <c r="Q32" s="46"/>
      <c r="R32" s="46"/>
      <c r="S32" s="48" t="e">
        <f t="shared" si="4"/>
        <v>#DIV/0!</v>
      </c>
      <c r="T32" s="46"/>
      <c r="U32" s="46"/>
      <c r="V32" s="46"/>
      <c r="W32" s="46"/>
      <c r="X32" s="48" t="e">
        <f t="shared" si="5"/>
        <v>#DIV/0!</v>
      </c>
      <c r="Y32" s="51">
        <f t="shared" si="6"/>
        <v>28682.940000000002</v>
      </c>
      <c r="Z32" s="54">
        <v>78</v>
      </c>
    </row>
    <row r="33" spans="1:26" ht="15" customHeight="1">
      <c r="A33" s="43">
        <v>22</v>
      </c>
      <c r="B33" s="56" t="s">
        <v>20</v>
      </c>
      <c r="C33" s="56" t="s">
        <v>20</v>
      </c>
      <c r="D33" s="45">
        <v>45429</v>
      </c>
      <c r="E33" s="46">
        <v>13</v>
      </c>
      <c r="F33" s="46">
        <v>558</v>
      </c>
      <c r="G33" s="46">
        <v>11</v>
      </c>
      <c r="H33" s="47">
        <v>534</v>
      </c>
      <c r="I33" s="48">
        <f t="shared" si="1"/>
        <v>95.6989247311828</v>
      </c>
      <c r="J33" s="45">
        <v>9503</v>
      </c>
      <c r="K33" s="49">
        <f t="shared" si="2"/>
        <v>44867.742599999998</v>
      </c>
      <c r="L33" s="45">
        <v>9355</v>
      </c>
      <c r="M33" s="45">
        <v>38892</v>
      </c>
      <c r="N33" s="48">
        <v>86665</v>
      </c>
      <c r="O33" s="53"/>
      <c r="P33" s="46"/>
      <c r="Q33" s="46"/>
      <c r="R33" s="46"/>
      <c r="S33" s="48" t="e">
        <f t="shared" si="4"/>
        <v>#DIV/0!</v>
      </c>
      <c r="T33" s="46">
        <v>727</v>
      </c>
      <c r="U33" s="46">
        <v>4040</v>
      </c>
      <c r="V33" s="46">
        <v>709</v>
      </c>
      <c r="W33" s="46">
        <v>3843</v>
      </c>
      <c r="X33" s="48">
        <f t="shared" si="5"/>
        <v>95.123762376237622</v>
      </c>
      <c r="Y33" s="51">
        <f t="shared" si="6"/>
        <v>45401.742599999998</v>
      </c>
      <c r="Z33" s="57">
        <v>99.94</v>
      </c>
    </row>
    <row r="34" spans="1:26" ht="15" customHeight="1">
      <c r="A34" s="43">
        <v>23</v>
      </c>
      <c r="B34" s="56" t="s">
        <v>21</v>
      </c>
      <c r="C34" s="56" t="s">
        <v>22</v>
      </c>
      <c r="D34" s="45">
        <v>52470</v>
      </c>
      <c r="E34" s="46"/>
      <c r="F34" s="46"/>
      <c r="G34" s="46"/>
      <c r="H34" s="46"/>
      <c r="I34" s="48" t="e">
        <f t="shared" si="1"/>
        <v>#DIV/0!</v>
      </c>
      <c r="J34" s="45">
        <v>10310</v>
      </c>
      <c r="K34" s="49">
        <f t="shared" si="2"/>
        <v>52008.264000000003</v>
      </c>
      <c r="L34" s="45">
        <v>10300</v>
      </c>
      <c r="M34" s="45">
        <v>47379.999999999993</v>
      </c>
      <c r="N34" s="48">
        <f t="shared" si="3"/>
        <v>91.100906579000579</v>
      </c>
      <c r="O34" s="53"/>
      <c r="P34" s="46"/>
      <c r="Q34" s="46"/>
      <c r="R34" s="46"/>
      <c r="S34" s="48" t="e">
        <f t="shared" si="4"/>
        <v>#DIV/0!</v>
      </c>
      <c r="T34" s="46"/>
      <c r="U34" s="46"/>
      <c r="V34" s="46"/>
      <c r="W34" s="46"/>
      <c r="X34" s="48" t="e">
        <f t="shared" si="5"/>
        <v>#DIV/0!</v>
      </c>
      <c r="Y34" s="51">
        <f t="shared" si="6"/>
        <v>52008.264000000003</v>
      </c>
      <c r="Z34" s="54">
        <v>99.12</v>
      </c>
    </row>
    <row r="35" spans="1:26" ht="15" customHeight="1">
      <c r="A35" s="43">
        <v>24</v>
      </c>
      <c r="B35" s="56"/>
      <c r="C35" s="56" t="s">
        <v>23</v>
      </c>
      <c r="D35" s="45">
        <v>16672</v>
      </c>
      <c r="E35" s="46"/>
      <c r="F35" s="46"/>
      <c r="G35" s="46"/>
      <c r="H35" s="46"/>
      <c r="I35" s="48" t="e">
        <f t="shared" si="1"/>
        <v>#DIV/0!</v>
      </c>
      <c r="J35" s="45">
        <v>1395</v>
      </c>
      <c r="K35" s="49">
        <f t="shared" si="2"/>
        <v>11355.299200000001</v>
      </c>
      <c r="L35" s="45">
        <v>1395</v>
      </c>
      <c r="M35" s="45">
        <v>6416.9999999999991</v>
      </c>
      <c r="N35" s="48">
        <f t="shared" si="3"/>
        <v>56.511060492355838</v>
      </c>
      <c r="O35" s="53"/>
      <c r="P35" s="46"/>
      <c r="Q35" s="46"/>
      <c r="R35" s="46"/>
      <c r="S35" s="48" t="e">
        <f t="shared" si="4"/>
        <v>#DIV/0!</v>
      </c>
      <c r="T35" s="46"/>
      <c r="U35" s="46"/>
      <c r="V35" s="46"/>
      <c r="W35" s="46"/>
      <c r="X35" s="48" t="e">
        <f t="shared" si="5"/>
        <v>#DIV/0!</v>
      </c>
      <c r="Y35" s="51">
        <f t="shared" si="6"/>
        <v>11355.299200000001</v>
      </c>
      <c r="Z35" s="54">
        <v>68.11</v>
      </c>
    </row>
    <row r="36" spans="1:26" ht="15" customHeight="1">
      <c r="A36" s="43">
        <v>25</v>
      </c>
      <c r="B36" s="56" t="s">
        <v>24</v>
      </c>
      <c r="C36" s="56" t="s">
        <v>24</v>
      </c>
      <c r="D36" s="45">
        <v>58210</v>
      </c>
      <c r="E36" s="46">
        <v>1</v>
      </c>
      <c r="F36" s="46">
        <v>150</v>
      </c>
      <c r="G36" s="46"/>
      <c r="H36" s="46"/>
      <c r="I36" s="48">
        <f t="shared" si="1"/>
        <v>0</v>
      </c>
      <c r="J36" s="45">
        <v>9605</v>
      </c>
      <c r="K36" s="49">
        <f t="shared" si="2"/>
        <v>51405.250999999997</v>
      </c>
      <c r="L36" s="45">
        <v>9605</v>
      </c>
      <c r="M36" s="45">
        <v>44109</v>
      </c>
      <c r="N36" s="48">
        <f t="shared" si="3"/>
        <v>85.806409154582283</v>
      </c>
      <c r="O36" s="53"/>
      <c r="P36" s="46"/>
      <c r="Q36" s="46"/>
      <c r="R36" s="46"/>
      <c r="S36" s="48" t="e">
        <f t="shared" si="4"/>
        <v>#DIV/0!</v>
      </c>
      <c r="T36" s="46"/>
      <c r="U36" s="46"/>
      <c r="V36" s="46"/>
      <c r="W36" s="46"/>
      <c r="X36" s="48" t="e">
        <f t="shared" si="5"/>
        <v>#DIV/0!</v>
      </c>
      <c r="Y36" s="51">
        <f t="shared" si="6"/>
        <v>51405.250999999997</v>
      </c>
      <c r="Z36" s="54">
        <v>88.31</v>
      </c>
    </row>
    <row r="37" spans="1:26" ht="15" customHeight="1">
      <c r="A37" s="43">
        <v>26</v>
      </c>
      <c r="B37" s="56" t="s">
        <v>25</v>
      </c>
      <c r="C37" s="56" t="s">
        <v>26</v>
      </c>
      <c r="D37" s="45">
        <v>45374</v>
      </c>
      <c r="E37" s="46">
        <v>1</v>
      </c>
      <c r="F37" s="46">
        <v>150</v>
      </c>
      <c r="G37" s="46"/>
      <c r="H37" s="46"/>
      <c r="I37" s="48">
        <f t="shared" si="1"/>
        <v>0</v>
      </c>
      <c r="J37" s="45">
        <v>6720</v>
      </c>
      <c r="K37" s="49">
        <f t="shared" si="2"/>
        <v>34466.090400000001</v>
      </c>
      <c r="L37" s="45">
        <v>6720</v>
      </c>
      <c r="M37" s="45">
        <v>30911.999999999996</v>
      </c>
      <c r="N37" s="48">
        <f t="shared" si="3"/>
        <v>89.688153316048854</v>
      </c>
      <c r="O37" s="53"/>
      <c r="P37" s="46"/>
      <c r="Q37" s="46"/>
      <c r="R37" s="46"/>
      <c r="S37" s="48" t="e">
        <f t="shared" si="4"/>
        <v>#DIV/0!</v>
      </c>
      <c r="T37" s="46"/>
      <c r="U37" s="46"/>
      <c r="V37" s="46"/>
      <c r="W37" s="46"/>
      <c r="X37" s="48" t="e">
        <f t="shared" si="5"/>
        <v>#DIV/0!</v>
      </c>
      <c r="Y37" s="51">
        <f t="shared" si="6"/>
        <v>34466.090400000001</v>
      </c>
      <c r="Z37" s="54">
        <v>75.959999999999994</v>
      </c>
    </row>
    <row r="38" spans="1:26" ht="15" customHeight="1">
      <c r="A38" s="43">
        <v>27</v>
      </c>
      <c r="B38" s="56"/>
      <c r="C38" s="56" t="s">
        <v>27</v>
      </c>
      <c r="D38" s="54"/>
      <c r="E38" s="58"/>
      <c r="F38" s="46"/>
      <c r="G38" s="58"/>
      <c r="H38" s="46"/>
      <c r="I38" s="59"/>
      <c r="J38" s="58"/>
      <c r="K38" s="49">
        <f t="shared" si="2"/>
        <v>0</v>
      </c>
      <c r="L38" s="58"/>
      <c r="M38" s="46"/>
      <c r="N38" s="59"/>
      <c r="O38" s="53"/>
      <c r="P38" s="58"/>
      <c r="Q38" s="46"/>
      <c r="R38" s="58"/>
      <c r="S38" s="59"/>
      <c r="T38" s="58"/>
      <c r="U38" s="46"/>
      <c r="V38" s="58"/>
      <c r="W38" s="46"/>
      <c r="X38" s="59"/>
      <c r="Y38" s="51">
        <f t="shared" si="6"/>
        <v>0</v>
      </c>
      <c r="Z38" s="54">
        <f>SUM(Z12:Z37)</f>
        <v>2011.6699999999998</v>
      </c>
    </row>
    <row r="39" spans="1:26" ht="20.100000000000001" customHeight="1">
      <c r="A39" s="60" t="s">
        <v>28</v>
      </c>
      <c r="B39" s="60"/>
      <c r="C39" s="60"/>
      <c r="D39" s="61">
        <f>SUM(D12:D38)</f>
        <v>957135</v>
      </c>
      <c r="E39" s="61">
        <f t="shared" ref="E39:Y39" si="7">SUM(E12:E38)</f>
        <v>31</v>
      </c>
      <c r="F39" s="61">
        <f>SUM(F12:F38)</f>
        <v>3779</v>
      </c>
      <c r="G39" s="61">
        <f>SUM(G12:G38)</f>
        <v>20</v>
      </c>
      <c r="H39" s="61">
        <f t="shared" si="7"/>
        <v>3455</v>
      </c>
      <c r="I39" s="62">
        <f>H39/F39*100</f>
        <v>91.426303254829321</v>
      </c>
      <c r="J39" s="61">
        <f t="shared" si="7"/>
        <v>138541</v>
      </c>
      <c r="K39" s="61">
        <f t="shared" si="7"/>
        <v>742808.88770000008</v>
      </c>
      <c r="L39" s="61">
        <f t="shared" si="7"/>
        <v>136073</v>
      </c>
      <c r="M39" s="61">
        <f t="shared" si="7"/>
        <v>610744.54079999996</v>
      </c>
      <c r="N39" s="62">
        <f>M39/K39*100</f>
        <v>82.22095224130689</v>
      </c>
      <c r="O39" s="61">
        <f t="shared" si="7"/>
        <v>1735</v>
      </c>
      <c r="P39" s="61">
        <f t="shared" si="7"/>
        <v>7106</v>
      </c>
      <c r="Q39" s="61">
        <f t="shared" si="7"/>
        <v>1700</v>
      </c>
      <c r="R39" s="61">
        <f t="shared" si="7"/>
        <v>6962</v>
      </c>
      <c r="S39" s="62">
        <f>R39/P39*100</f>
        <v>97.973543484379405</v>
      </c>
      <c r="T39" s="61">
        <f t="shared" si="7"/>
        <v>1015</v>
      </c>
      <c r="U39" s="61">
        <f t="shared" si="7"/>
        <v>5209</v>
      </c>
      <c r="V39" s="61">
        <f t="shared" si="7"/>
        <v>709</v>
      </c>
      <c r="W39" s="61">
        <f t="shared" si="7"/>
        <v>3843</v>
      </c>
      <c r="X39" s="62">
        <f>W39/U39*100</f>
        <v>73.776156651948554</v>
      </c>
      <c r="Y39" s="61">
        <f t="shared" si="7"/>
        <v>753225.88770000008</v>
      </c>
      <c r="Z39" s="63">
        <f>Z38/26</f>
        <v>77.371923076923068</v>
      </c>
    </row>
    <row r="40" spans="1:26" ht="19.5" customHeight="1">
      <c r="A40" s="7"/>
      <c r="B40" s="7"/>
      <c r="C40" s="7"/>
      <c r="D40" s="64"/>
      <c r="E40" s="64"/>
      <c r="F40" s="64"/>
      <c r="G40" s="65"/>
      <c r="H40" s="64"/>
      <c r="I40" s="66"/>
      <c r="J40" s="64"/>
      <c r="K40" s="67"/>
      <c r="L40" s="68"/>
      <c r="M40" s="67"/>
      <c r="N40" s="69"/>
      <c r="O40" s="67"/>
      <c r="P40" s="67"/>
      <c r="Q40" s="68"/>
      <c r="R40" s="67"/>
      <c r="S40" s="68"/>
      <c r="T40" s="67"/>
      <c r="U40" s="67"/>
      <c r="V40" s="68"/>
      <c r="W40" s="67"/>
      <c r="X40" s="69"/>
    </row>
    <row r="41" spans="1:26">
      <c r="A41" s="3" t="s">
        <v>29</v>
      </c>
      <c r="D41" s="7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6"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6">
      <c r="A43" s="7"/>
      <c r="B43" s="7"/>
      <c r="C43" s="7"/>
      <c r="E43" s="7"/>
      <c r="F43" s="7"/>
      <c r="G43" s="7"/>
      <c r="H43" s="7"/>
      <c r="I43" s="7"/>
      <c r="J43" s="70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6">
      <c r="A44" s="7"/>
      <c r="B44" s="7"/>
      <c r="C44" s="7"/>
      <c r="E44" s="7"/>
      <c r="F44" s="7"/>
      <c r="G44" s="7"/>
      <c r="H44" s="7"/>
      <c r="I44" s="7"/>
      <c r="J44" s="7"/>
    </row>
  </sheetData>
  <mergeCells count="23">
    <mergeCell ref="T9:T10"/>
    <mergeCell ref="U9:U10"/>
    <mergeCell ref="V9:X9"/>
    <mergeCell ref="T8:X8"/>
    <mergeCell ref="E9:E10"/>
    <mergeCell ref="F9:F10"/>
    <mergeCell ref="G9:I9"/>
    <mergeCell ref="J9:J10"/>
    <mergeCell ref="K9:K10"/>
    <mergeCell ref="L9:N9"/>
    <mergeCell ref="O9:O10"/>
    <mergeCell ref="P9:P10"/>
    <mergeCell ref="Q9:S9"/>
    <mergeCell ref="A3:Z3"/>
    <mergeCell ref="A7:A10"/>
    <mergeCell ref="B7:B10"/>
    <mergeCell ref="C7:C10"/>
    <mergeCell ref="D7:D10"/>
    <mergeCell ref="E7:X7"/>
    <mergeCell ref="Y7:Z9"/>
    <mergeCell ref="E8:I8"/>
    <mergeCell ref="J8:N8"/>
    <mergeCell ref="O8:S8"/>
  </mergeCells>
  <printOptions horizontalCentered="1"/>
  <pageMargins left="0.61" right="0.44" top="1.1499999999999999" bottom="0.9" header="0" footer="0"/>
  <pageSetup paperSize="9" scale="43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61</vt:lpstr>
      <vt:lpstr>'61'!Print_Area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2019-11-01T03:06:55Z</dcterms:created>
  <dcterms:modified xsi:type="dcterms:W3CDTF">2019-11-01T03:07:14Z</dcterms:modified>
</cp:coreProperties>
</file>